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0209939A-CB28-47D4-BB39-7126BA913E24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Plánované stavby" sheetId="1" r:id="rId1"/>
    <sheet name="Běžné opravy" sheetId="2" r:id="rId2"/>
    <sheet name="Poruchy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4" i="3" l="1"/>
  <c r="F14" i="3" s="1"/>
  <c r="D20" i="1"/>
  <c r="D16" i="3" l="1"/>
  <c r="F20" i="1"/>
  <c r="D20" i="2" l="1"/>
  <c r="F16" i="3" l="1"/>
  <c r="E8" i="4" s="1"/>
  <c r="E15" i="3"/>
  <c r="F15" i="3" s="1"/>
  <c r="E10" i="3"/>
  <c r="F10" i="3" s="1"/>
  <c r="E11" i="3"/>
  <c r="F11" i="3" s="1"/>
  <c r="E12" i="3"/>
  <c r="F12" i="3" s="1"/>
  <c r="E13" i="3"/>
  <c r="F13" i="3" s="1"/>
  <c r="E9" i="3"/>
  <c r="F9" i="3" s="1"/>
  <c r="F20" i="2" l="1"/>
  <c r="D8" i="4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<sst xmlns="http://schemas.openxmlformats.org/spreadsheetml/2006/main" count="84" uniqueCount="43">
  <si>
    <t>Dodavatel:</t>
  </si>
  <si>
    <t>XYZ</t>
  </si>
  <si>
    <t>Dílčí část:</t>
  </si>
  <si>
    <t>Geodetické práce</t>
  </si>
  <si>
    <t>Vlastní materiál</t>
  </si>
  <si>
    <t>Příspěvek za vedení skladu</t>
  </si>
  <si>
    <t>Činnost</t>
  </si>
  <si>
    <t>Oblast</t>
  </si>
  <si>
    <t>Opravy</t>
  </si>
  <si>
    <t>Montážní práce v pracovní době</t>
  </si>
  <si>
    <t>Poruchy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</si>
  <si>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</si>
  <si>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</si>
  <si>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</si>
  <si>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</si>
  <si>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</si>
  <si>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</si>
  <si>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</si>
  <si>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Dopravně mechanizační služby</t>
  </si>
  <si>
    <t>Celkem</t>
  </si>
  <si>
    <t>Materiál zhotovitele</t>
  </si>
  <si>
    <t>Materiál nevýnosový a odpad ze zemních a demolič.prací ke zneškod</t>
  </si>
  <si>
    <t>Procentuální podíl činností</t>
  </si>
  <si>
    <t>Ceník v příloze</t>
  </si>
  <si>
    <t>Montážní práce ve všední dny mimo pracovní dobu  a v sobotu a neděli ( výjezd do 2 hod.  první četa )</t>
  </si>
  <si>
    <t>Montážní práce o státních svátcích ( výjezd do 2  hod. první  četa)</t>
  </si>
  <si>
    <t xml:space="preserve">Koordinační činnosti – engineeringu zhotovitele </t>
  </si>
  <si>
    <t>Celkem upraveno o slevu/přirážku</t>
  </si>
  <si>
    <t>Dílčí smlouvy příloha č. 5</t>
  </si>
  <si>
    <t>Plánované
stavby</t>
  </si>
  <si>
    <t>Celková Sleva(-)/Přirážka(+) nabídnutá účastníkem (v procentech 
s přesností na jedno desetinné místo)</t>
  </si>
  <si>
    <t>Celková Sleva(-)/Přirážka(+) nabídnutá účastníkem (v procentech s přesností na jedno desetinné místo)</t>
  </si>
  <si>
    <t>Celková Sleva(-)/Přirážka(+) nabídnutá účastníkem 
(v procentech s přesností na jedno desetinné místo)</t>
  </si>
  <si>
    <r>
      <t xml:space="preserve">Celková předpokládaná hodnota plnění dané části VZ za dobu 36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</si>
  <si>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</si>
  <si>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KATEGORIE 3 - Plánované stavby</t>
  </si>
  <si>
    <t>Objem za roky 2022 - 2024 pro účely hodnocení</t>
  </si>
  <si>
    <t>Po úpravě slevou/přirážkou</t>
  </si>
  <si>
    <t>Kategorie 3 - Běžné opravy</t>
  </si>
  <si>
    <t>Kategorie 3 - Poruchy</t>
  </si>
  <si>
    <t>SOUHRN</t>
  </si>
  <si>
    <t>33 - Znojmo</t>
  </si>
  <si>
    <t>33 - Znojmo, KATEGORIE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</si>
</sst>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</borders>
  <cellStyleXfs count="6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7" fillId="0" borderId="11" xfId="0" applyFont="1" applyBorder="1"/>
    <xf numFmtId="0" fontId="7" fillId="0" borderId="12" xfId="0" applyFont="1" applyBorder="1"/>
    <xf numFmtId="2" fontId="0" fillId="0" borderId="0" xfId="0" applyNumberFormat="1" applyAlignment="1">
      <alignment horizontal="right"/>
    </xf>
    <xf numFmtId="0" fontId="0" fillId="0" borderId="0" xfId="0"/>
    <xf numFmtId="44" fontId="0" fillId="0" borderId="5" xfId="0" applyNumberFormat="1" applyBorder="1"/>
    <xf numFmtId="44" fontId="6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Fill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Border="1" applyAlignment="1">
      <alignment vertical="top"/>
    </xf>
    <xf numFmtId="0" fontId="0" fillId="0" borderId="0" xfId="0" applyAlignment="1">
      <alignment vertical="center"/>
    </xf>
    <xf numFmtId="10" fontId="2" fillId="0" borderId="17" xfId="1" applyNumberFormat="1" applyFont="1" applyBorder="1" applyAlignment="1">
      <alignment horizontal="right"/>
    </xf>
    <xf numFmtId="44" fontId="0" fillId="0" borderId="18" xfId="0" applyNumberFormat="1" applyBorder="1"/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20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44" fontId="2" fillId="0" borderId="14" xfId="2" applyFont="1" applyFill="1" applyBorder="1"/>
    <xf numFmtId="0" fontId="3" fillId="0" borderId="21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/>
    </xf>
    <xf numFmtId="0" fontId="2" fillId="0" borderId="24" xfId="0" applyFont="1" applyBorder="1" applyAlignment="1">
      <alignment vertical="center" wrapText="1"/>
    </xf>
    <xf numFmtId="0" fontId="3" fillId="0" borderId="25" xfId="0" applyFont="1" applyFill="1" applyBorder="1" applyAlignment="1">
      <alignment horizontal="left" vertical="top" wrapText="1"/>
    </xf>
    <xf numFmtId="166" fontId="0" fillId="0" borderId="26" xfId="1" applyNumberFormat="1" applyFont="1" applyBorder="1" applyAlignment="1">
      <alignment horizontal="center" vertical="center"/>
    </xf>
    <xf numFmtId="166" fontId="0" fillId="0" borderId="20" xfId="1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6" fontId="0" fillId="2" borderId="0" xfId="0" applyNumberFormat="1" applyFill="1" applyAlignment="1" applyProtection="1">
      <alignment horizontal="left" vertical="top"/>
      <protection locked="0"/>
    </xf>
    <xf numFmtId="0" fontId="3" fillId="2" borderId="0" xfId="0" applyFont="1" applyFill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left"/>
    </xf>
    <xf numFmtId="0" fontId="9" fillId="0" borderId="0" xfId="0" applyFont="1" applyFill="1" applyBorder="1" applyAlignment="1">
      <alignment horizontal="left" vertical="top"/>
    </xf>
    <xf numFmtId="165" fontId="0" fillId="4" borderId="8" xfId="0" applyNumberFormat="1" applyFill="1" applyBorder="1" applyAlignment="1">
      <alignment horizontal="center" vertical="center"/>
    </xf>
    <xf numFmtId="44" fontId="8" fillId="4" borderId="19" xfId="0" applyNumberFormat="1" applyFont="1" applyFill="1" applyBorder="1"/>
    <xf numFmtId="44" fontId="8" fillId="4" borderId="15" xfId="0" applyNumberFormat="1" applyFont="1" applyFill="1" applyBorder="1"/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2"/>
  <sheetViews>
    <sheetView showGridLines="0" topLeftCell="B2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4.5703125" customWidth="1"/>
    <col min="4" max="4" width="25.85546875" bestFit="1" customWidth="1"/>
    <col min="5" max="5" width="44.28515625" customWidth="1"/>
    <col min="6" max="6" width="24.5703125" bestFit="1" customWidth="1"/>
  </cols>
  <sheetData>
    <row r="2" spans="2:9" ht="15.75" x14ac:dyDescent="0.25">
      <c r="B2" s="1" t="s">
        <v>0</v>
      </c>
      <c r="C2" s="51"/>
      <c r="D2" s="2"/>
      <c r="E2" s="2"/>
    </row>
    <row r="3" spans="2:9" ht="15.75" x14ac:dyDescent="0.25">
      <c r="B3" s="1" t="s">
        <v>2</v>
      </c>
      <c r="C3" s="23" t="s">
        <v>41</v>
      </c>
      <c r="D3" s="2"/>
      <c r="E3" s="2"/>
    </row>
    <row r="4" spans="2:9" ht="15.75" x14ac:dyDescent="0.25">
      <c r="B4" s="1" t="s">
        <v>7</v>
      </c>
      <c r="C4" s="23" t="s">
        <v>35</v>
      </c>
      <c r="D4" s="2"/>
      <c r="E4" s="2"/>
    </row>
    <row r="5" spans="2:9" s="11" customFormat="1" ht="15.75" x14ac:dyDescent="0.25">
      <c r="B5" s="1"/>
      <c r="C5" s="23"/>
      <c r="D5" s="2"/>
      <c r="E5" s="2"/>
    </row>
    <row r="6" spans="2:9" ht="47.25" x14ac:dyDescent="0.35">
      <c r="B6" s="3" t="s">
        <v>30</v>
      </c>
      <c r="C6" s="48">
        <v>0</v>
      </c>
      <c r="D6" s="2"/>
      <c r="E6" s="13"/>
    </row>
    <row r="7" spans="2:9" ht="15.75" thickBot="1" x14ac:dyDescent="0.3">
      <c r="B7" s="2"/>
      <c r="C7" s="2"/>
      <c r="D7" s="2"/>
      <c r="E7" s="2"/>
    </row>
    <row r="8" spans="2:9" ht="16.5" thickBot="1" x14ac:dyDescent="0.3">
      <c r="B8" s="20" t="s">
        <v>6</v>
      </c>
      <c r="C8" s="22" t="s">
        <v>23</v>
      </c>
      <c r="D8" s="16" t="s">
        <v>22</v>
      </c>
      <c r="E8" s="17" t="s">
        <v>36</v>
      </c>
      <c r="F8" s="18" t="s">
        <v>37</v>
      </c>
    </row>
    <row r="9" spans="2:9" x14ac:dyDescent="0.25">
      <c r="B9" s="8" t="s">
        <v>13</v>
      </c>
      <c r="C9" s="50">
        <v>5</v>
      </c>
      <c r="D9" s="26">
        <v>0.15640000000000001</v>
      </c>
      <c r="E9" s="12">
        <f t="shared" ref="E9:E19" si="0">D9*$E$20</f>
        <v>23808615.600000001</v>
      </c>
      <c r="F9" s="15">
        <f>E9+(E9*$C$6)</f>
        <v>23808615.600000001</v>
      </c>
      <c r="H9" s="10"/>
    </row>
    <row r="10" spans="2:9" x14ac:dyDescent="0.25">
      <c r="B10" s="9" t="s">
        <v>14</v>
      </c>
      <c r="C10" s="50">
        <v>5</v>
      </c>
      <c r="D10" s="27">
        <v>0.23300000000000001</v>
      </c>
      <c r="E10" s="12">
        <f t="shared" si="0"/>
        <v>35469357</v>
      </c>
      <c r="F10" s="14">
        <f t="shared" ref="F10:F19" si="1">E10+(E10*$C$6)</f>
        <v>35469357</v>
      </c>
      <c r="H10" s="10"/>
      <c r="I10" s="11"/>
    </row>
    <row r="11" spans="2:9" x14ac:dyDescent="0.25">
      <c r="B11" s="9" t="s">
        <v>11</v>
      </c>
      <c r="C11" s="50">
        <v>5</v>
      </c>
      <c r="D11" s="27">
        <v>0.22800000000000001</v>
      </c>
      <c r="E11" s="12">
        <f t="shared" si="0"/>
        <v>34708212</v>
      </c>
      <c r="F11" s="14">
        <f t="shared" si="1"/>
        <v>34708212</v>
      </c>
      <c r="H11" s="10"/>
      <c r="I11" s="11"/>
    </row>
    <row r="12" spans="2:9" x14ac:dyDescent="0.25">
      <c r="B12" s="9" t="s">
        <v>20</v>
      </c>
      <c r="C12" s="50">
        <v>5</v>
      </c>
      <c r="D12" s="27">
        <v>8.2000000000000007E-3</v>
      </c>
      <c r="E12" s="12">
        <f t="shared" si="0"/>
        <v>1248277.8</v>
      </c>
      <c r="F12" s="14">
        <f t="shared" si="1"/>
        <v>1248277.8</v>
      </c>
      <c r="H12" s="10"/>
      <c r="I12" s="11"/>
    </row>
    <row r="13" spans="2:9" x14ac:dyDescent="0.25">
      <c r="B13" s="9" t="s">
        <v>12</v>
      </c>
      <c r="C13" s="50">
        <v>5</v>
      </c>
      <c r="D13" s="27">
        <v>9.9000000000000005E-2</v>
      </c>
      <c r="E13" s="12">
        <f t="shared" si="0"/>
        <v>15070671</v>
      </c>
      <c r="F13" s="14">
        <f t="shared" si="1"/>
        <v>15070671</v>
      </c>
      <c r="H13" s="10"/>
      <c r="I13" s="11"/>
    </row>
    <row r="14" spans="2:9" x14ac:dyDescent="0.25">
      <c r="B14" s="9" t="s">
        <v>15</v>
      </c>
      <c r="C14" s="50">
        <v>5</v>
      </c>
      <c r="D14" s="27">
        <v>4.7100000000000003E-2</v>
      </c>
      <c r="E14" s="12">
        <f t="shared" si="0"/>
        <v>7169985.9000000004</v>
      </c>
      <c r="F14" s="14">
        <f t="shared" si="1"/>
        <v>7169985.9000000004</v>
      </c>
      <c r="H14" s="10"/>
      <c r="I14" s="11"/>
    </row>
    <row r="15" spans="2:9" x14ac:dyDescent="0.25">
      <c r="B15" s="9" t="s">
        <v>3</v>
      </c>
      <c r="C15" s="50">
        <v>5</v>
      </c>
      <c r="D15" s="27">
        <v>9.9273197793638093E-2</v>
      </c>
      <c r="E15" s="12">
        <f t="shared" si="0"/>
        <v>15112259.626927733</v>
      </c>
      <c r="F15" s="14">
        <f t="shared" si="1"/>
        <v>15112259.626927733</v>
      </c>
      <c r="H15" s="10"/>
      <c r="I15" s="11"/>
    </row>
    <row r="16" spans="2:9" x14ac:dyDescent="0.25">
      <c r="B16" s="9" t="s">
        <v>16</v>
      </c>
      <c r="C16" s="50">
        <v>5</v>
      </c>
      <c r="D16" s="27">
        <v>2.3659792034980073E-2</v>
      </c>
      <c r="E16" s="12">
        <f t="shared" si="0"/>
        <v>3601706.4816929814</v>
      </c>
      <c r="F16" s="14">
        <f t="shared" si="1"/>
        <v>3601706.4816929814</v>
      </c>
      <c r="H16" s="10"/>
      <c r="I16" s="11"/>
    </row>
    <row r="17" spans="2:9" x14ac:dyDescent="0.25">
      <c r="B17" s="9" t="s">
        <v>17</v>
      </c>
      <c r="C17" s="50">
        <v>5</v>
      </c>
      <c r="D17" s="27">
        <v>4.0111943866465355E-2</v>
      </c>
      <c r="E17" s="12">
        <f t="shared" si="0"/>
        <v>6106201.1028481545</v>
      </c>
      <c r="F17" s="14">
        <f t="shared" si="1"/>
        <v>6106201.1028481545</v>
      </c>
      <c r="H17" s="10"/>
      <c r="I17" s="11"/>
    </row>
    <row r="18" spans="2:9" x14ac:dyDescent="0.25">
      <c r="B18" s="9" t="s">
        <v>21</v>
      </c>
      <c r="C18" s="50">
        <v>5</v>
      </c>
      <c r="D18" s="27">
        <v>6.25E-2</v>
      </c>
      <c r="E18" s="12">
        <f t="shared" si="0"/>
        <v>9514312.5</v>
      </c>
      <c r="F18" s="14">
        <f t="shared" si="1"/>
        <v>9514312.5</v>
      </c>
      <c r="H18" s="10"/>
      <c r="I18" s="11"/>
    </row>
    <row r="19" spans="2:9" ht="15.75" thickBot="1" x14ac:dyDescent="0.3">
      <c r="B19" s="9" t="s">
        <v>5</v>
      </c>
      <c r="C19" s="24">
        <v>24</v>
      </c>
      <c r="D19" s="27">
        <v>2.7380977160174499E-3</v>
      </c>
      <c r="E19" s="31">
        <f t="shared" si="0"/>
        <v>416817.87721162039</v>
      </c>
      <c r="F19" s="14">
        <f t="shared" si="1"/>
        <v>416817.87721162039</v>
      </c>
      <c r="H19" s="10"/>
      <c r="I19" s="11"/>
    </row>
    <row r="20" spans="2:9" ht="20.25" thickTop="1" thickBot="1" x14ac:dyDescent="0.35">
      <c r="B20" s="21" t="s">
        <v>19</v>
      </c>
      <c r="C20" s="25"/>
      <c r="D20" s="30">
        <f>SUM(D9:D19)</f>
        <v>0.9999830314111009</v>
      </c>
      <c r="E20" s="37">
        <v>152229000</v>
      </c>
      <c r="F20" s="54">
        <f>E20+(E20*$C$6)</f>
        <v>152229000</v>
      </c>
      <c r="H20" s="10"/>
      <c r="I20" s="11"/>
    </row>
    <row r="22" spans="2:9" ht="75" x14ac:dyDescent="0.25">
      <c r="B22" s="36" t="s">
        <v>34</v>
      </c>
    </row>
  </sheetData>
  <sheetProtection algorithmName="SHA-512" hashValue="/phXyJhlsSFkmfciiFgVbOEPeKFRDfZcB2TWP8FCjQn7dY0K3mC8EDSpPFq6YPAJNEsmt1QgLNKGONdPv5FzJw==" saltValue="f7mabvPiYJsnTMoigkls+w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45"/>
  <sheetViews>
    <sheetView showGridLines="0" tabSelected="1" topLeftCell="A2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6.85546875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7" ht="15.75" x14ac:dyDescent="0.25">
      <c r="B2" s="1" t="s">
        <v>0</v>
      </c>
      <c r="C2" s="51"/>
      <c r="D2" s="2"/>
      <c r="E2" s="2"/>
      <c r="F2" s="11"/>
    </row>
    <row r="3" spans="2:7" ht="15.75" x14ac:dyDescent="0.25">
      <c r="B3" s="1" t="s">
        <v>2</v>
      </c>
      <c r="C3" s="23" t="s">
        <v>41</v>
      </c>
      <c r="D3" s="2"/>
      <c r="E3" s="2"/>
      <c r="F3" s="11"/>
    </row>
    <row r="4" spans="2:7" ht="15.75" x14ac:dyDescent="0.25">
      <c r="B4" s="1" t="s">
        <v>7</v>
      </c>
      <c r="C4" s="23" t="s">
        <v>38</v>
      </c>
      <c r="D4" s="2"/>
      <c r="E4" s="2"/>
      <c r="F4" s="11"/>
      <c r="G4" s="11"/>
    </row>
    <row r="5" spans="2:7" ht="15.75" x14ac:dyDescent="0.25">
      <c r="B5" s="1"/>
      <c r="C5" s="23"/>
      <c r="D5" s="2"/>
      <c r="E5" s="2"/>
      <c r="F5" s="11"/>
      <c r="G5" s="11"/>
    </row>
    <row r="6" spans="2:7" ht="47.25" x14ac:dyDescent="0.35">
      <c r="B6" s="3" t="s">
        <v>30</v>
      </c>
      <c r="C6" s="48">
        <v>0</v>
      </c>
      <c r="D6" s="2"/>
      <c r="E6" s="13"/>
      <c r="F6" s="11"/>
      <c r="G6" s="11"/>
    </row>
    <row r="7" spans="2:7" ht="15.75" thickBot="1" x14ac:dyDescent="0.3">
      <c r="B7" s="2"/>
      <c r="C7" s="2"/>
      <c r="D7" s="2"/>
      <c r="E7" s="2"/>
      <c r="F7" s="11"/>
      <c r="G7" s="11"/>
    </row>
    <row r="8" spans="2:7" ht="16.5" thickBot="1" x14ac:dyDescent="0.3">
      <c r="B8" s="20" t="s">
        <v>6</v>
      </c>
      <c r="C8" s="22" t="s">
        <v>23</v>
      </c>
      <c r="D8" s="16" t="s">
        <v>22</v>
      </c>
      <c r="E8" s="17" t="s">
        <v>36</v>
      </c>
      <c r="F8" s="18" t="s">
        <v>37</v>
      </c>
      <c r="G8" s="11"/>
    </row>
    <row r="9" spans="2:7" x14ac:dyDescent="0.25">
      <c r="B9" s="8" t="s">
        <v>13</v>
      </c>
      <c r="C9" s="50">
        <v>5</v>
      </c>
      <c r="D9" s="32">
        <v>0.48180000000000001</v>
      </c>
      <c r="E9" s="12">
        <f t="shared" ref="E9:E19" si="0">D9*$E$20</f>
        <v>7255329.8399999999</v>
      </c>
      <c r="F9" s="15">
        <f>E9+(E9*$C$6)</f>
        <v>7255329.8399999999</v>
      </c>
      <c r="G9" s="11"/>
    </row>
    <row r="10" spans="2:7" x14ac:dyDescent="0.25">
      <c r="B10" s="9" t="s">
        <v>14</v>
      </c>
      <c r="C10" s="50">
        <v>5</v>
      </c>
      <c r="D10" s="33">
        <v>7.7565155901184762E-2</v>
      </c>
      <c r="E10" s="12">
        <f t="shared" si="0"/>
        <v>1168038.1696847612</v>
      </c>
      <c r="F10" s="14">
        <f t="shared" ref="F10:F20" si="1">E10+(E10*$C$6)</f>
        <v>1168038.1696847612</v>
      </c>
      <c r="G10" s="11"/>
    </row>
    <row r="11" spans="2:7" x14ac:dyDescent="0.25">
      <c r="B11" s="9" t="s">
        <v>11</v>
      </c>
      <c r="C11" s="50">
        <v>5</v>
      </c>
      <c r="D11" s="34">
        <v>0.29384939484399908</v>
      </c>
      <c r="E11" s="12">
        <f t="shared" si="0"/>
        <v>4425019.2670768136</v>
      </c>
      <c r="F11" s="14">
        <f t="shared" si="1"/>
        <v>4425019.2670768136</v>
      </c>
      <c r="G11" s="11"/>
    </row>
    <row r="12" spans="2:7" x14ac:dyDescent="0.25">
      <c r="B12" s="9" t="s">
        <v>20</v>
      </c>
      <c r="C12" s="50">
        <v>5</v>
      </c>
      <c r="D12" s="33">
        <v>6.625933586165228E-2</v>
      </c>
      <c r="E12" s="12">
        <f t="shared" si="0"/>
        <v>997786.08687344939</v>
      </c>
      <c r="F12" s="14">
        <f t="shared" si="1"/>
        <v>997786.08687344939</v>
      </c>
      <c r="G12" s="11"/>
    </row>
    <row r="13" spans="2:7" x14ac:dyDescent="0.25">
      <c r="B13" s="9" t="s">
        <v>12</v>
      </c>
      <c r="C13" s="50">
        <v>5</v>
      </c>
      <c r="D13" s="33">
        <v>1.7451064922194358E-2</v>
      </c>
      <c r="E13" s="12">
        <f t="shared" si="0"/>
        <v>262792.09645034041</v>
      </c>
      <c r="F13" s="14">
        <f t="shared" si="1"/>
        <v>262792.09645034041</v>
      </c>
      <c r="G13" s="11"/>
    </row>
    <row r="14" spans="2:7" x14ac:dyDescent="0.25">
      <c r="B14" s="9" t="s">
        <v>15</v>
      </c>
      <c r="C14" s="50">
        <v>5</v>
      </c>
      <c r="D14" s="33">
        <v>1.9566638709208797E-2</v>
      </c>
      <c r="E14" s="12">
        <f t="shared" si="0"/>
        <v>294650.09899423341</v>
      </c>
      <c r="F14" s="14">
        <f t="shared" si="1"/>
        <v>294650.09899423341</v>
      </c>
      <c r="G14" s="11"/>
    </row>
    <row r="15" spans="2:7" x14ac:dyDescent="0.25">
      <c r="B15" s="9" t="s">
        <v>3</v>
      </c>
      <c r="C15" s="50">
        <v>5</v>
      </c>
      <c r="D15" s="33">
        <v>2.0046801622318213E-3</v>
      </c>
      <c r="E15" s="12">
        <f t="shared" si="0"/>
        <v>30188.077627016552</v>
      </c>
      <c r="F15" s="14">
        <f t="shared" si="1"/>
        <v>30188.077627016552</v>
      </c>
      <c r="G15" s="11"/>
    </row>
    <row r="16" spans="2:7" x14ac:dyDescent="0.25">
      <c r="B16" s="9" t="s">
        <v>16</v>
      </c>
      <c r="C16" s="50">
        <v>5</v>
      </c>
      <c r="D16" s="33">
        <v>1.9260534852101541E-2</v>
      </c>
      <c r="E16" s="12">
        <f t="shared" si="0"/>
        <v>290040.54223082669</v>
      </c>
      <c r="F16" s="14">
        <f t="shared" si="1"/>
        <v>290040.54223082669</v>
      </c>
      <c r="G16" s="11"/>
    </row>
    <row r="17" spans="2:10" x14ac:dyDescent="0.25">
      <c r="B17" s="9" t="s">
        <v>17</v>
      </c>
      <c r="C17" s="50">
        <v>5</v>
      </c>
      <c r="D17" s="33">
        <v>6.0020364138677285E-5</v>
      </c>
      <c r="E17" s="12">
        <f t="shared" si="0"/>
        <v>903.83465949151355</v>
      </c>
      <c r="F17" s="14">
        <f t="shared" si="1"/>
        <v>903.83465949151355</v>
      </c>
      <c r="G17" s="11"/>
    </row>
    <row r="18" spans="2:10" x14ac:dyDescent="0.25">
      <c r="B18" s="9" t="s">
        <v>21</v>
      </c>
      <c r="C18" s="50">
        <v>5</v>
      </c>
      <c r="D18" s="33">
        <v>1.9375562040949319E-2</v>
      </c>
      <c r="E18" s="12">
        <f t="shared" si="0"/>
        <v>291772.71366224758</v>
      </c>
      <c r="F18" s="14">
        <f t="shared" si="1"/>
        <v>291772.71366224758</v>
      </c>
      <c r="G18" s="11"/>
    </row>
    <row r="19" spans="2:10" ht="15.75" thickBot="1" x14ac:dyDescent="0.3">
      <c r="B19" s="9" t="s">
        <v>5</v>
      </c>
      <c r="C19" s="24">
        <v>24</v>
      </c>
      <c r="D19" s="35">
        <v>2.8358287584596183E-3</v>
      </c>
      <c r="E19" s="31">
        <f t="shared" si="0"/>
        <v>42704.178107891697</v>
      </c>
      <c r="F19" s="14">
        <f t="shared" si="1"/>
        <v>42704.178107891697</v>
      </c>
      <c r="G19" s="11"/>
    </row>
    <row r="20" spans="2:10" ht="20.25" thickTop="1" thickBot="1" x14ac:dyDescent="0.35">
      <c r="B20" s="21" t="s">
        <v>19</v>
      </c>
      <c r="C20" s="25"/>
      <c r="D20" s="19">
        <f>SUM(D9:D19)</f>
        <v>1.0000282164161205</v>
      </c>
      <c r="E20" s="37">
        <v>15058800</v>
      </c>
      <c r="F20" s="54">
        <f t="shared" si="1"/>
        <v>15058800</v>
      </c>
      <c r="G20" s="11"/>
    </row>
    <row r="21" spans="2:10" x14ac:dyDescent="0.25">
      <c r="B21" s="11"/>
      <c r="C21" s="11"/>
      <c r="D21" s="11"/>
      <c r="E21" s="11"/>
      <c r="F21" s="11"/>
      <c r="G21" s="11"/>
    </row>
    <row r="22" spans="2:10" ht="75" x14ac:dyDescent="0.25">
      <c r="B22" s="36" t="s">
        <v>34</v>
      </c>
      <c r="C22" s="11"/>
      <c r="D22" s="11"/>
      <c r="E22" s="11"/>
      <c r="F22" s="11"/>
      <c r="G22" s="11"/>
      <c r="H22" s="11"/>
      <c r="I22" s="11"/>
      <c r="J22" s="11"/>
    </row>
    <row r="23" spans="2:10" x14ac:dyDescent="0.25">
      <c r="B23" s="11"/>
      <c r="C23" s="11"/>
      <c r="D23" s="11"/>
      <c r="E23" s="11"/>
      <c r="F23" s="11"/>
      <c r="G23" s="11"/>
      <c r="H23" s="11"/>
      <c r="I23" s="11"/>
      <c r="J23" s="11"/>
    </row>
    <row r="24" spans="2:10" x14ac:dyDescent="0.25">
      <c r="B24" s="11"/>
      <c r="C24" s="11"/>
      <c r="D24" s="11"/>
      <c r="E24" s="11"/>
      <c r="F24" s="11"/>
      <c r="G24" s="11"/>
      <c r="H24" s="11"/>
      <c r="I24" s="11"/>
      <c r="J24" s="11"/>
    </row>
    <row r="25" spans="2:10" x14ac:dyDescent="0.25">
      <c r="B25" s="4"/>
      <c r="C25" s="5"/>
      <c r="D25" s="6"/>
      <c r="E25" s="11"/>
      <c r="F25" s="11"/>
      <c r="G25" s="11"/>
      <c r="H25" s="11"/>
      <c r="I25" s="11"/>
      <c r="J25" s="11"/>
    </row>
    <row r="26" spans="2:10" x14ac:dyDescent="0.25">
      <c r="E26" s="11"/>
      <c r="F26" s="11"/>
      <c r="G26" s="11"/>
      <c r="H26" s="11"/>
      <c r="I26" s="11"/>
      <c r="J26" s="11"/>
    </row>
    <row r="27" spans="2:10" x14ac:dyDescent="0.25">
      <c r="E27" s="11"/>
      <c r="F27" s="11"/>
      <c r="G27" s="11"/>
      <c r="H27" s="11"/>
      <c r="I27" s="11"/>
      <c r="J27" s="11"/>
    </row>
    <row r="28" spans="2:10" x14ac:dyDescent="0.25">
      <c r="E28" s="11"/>
      <c r="F28" s="11"/>
      <c r="G28" s="11"/>
      <c r="H28" s="11"/>
      <c r="I28" s="11"/>
      <c r="J28" s="11"/>
    </row>
    <row r="29" spans="2:10" x14ac:dyDescent="0.25">
      <c r="E29" s="11"/>
      <c r="F29" s="11"/>
      <c r="G29" s="11"/>
      <c r="H29" s="11"/>
      <c r="I29" s="11"/>
      <c r="J29" s="11"/>
    </row>
    <row r="30" spans="2:10" x14ac:dyDescent="0.25">
      <c r="E30" s="11"/>
      <c r="F30" s="11"/>
      <c r="G30" s="11"/>
      <c r="H30" s="11"/>
      <c r="I30" s="11"/>
      <c r="J30" s="11"/>
    </row>
    <row r="31" spans="2:10" x14ac:dyDescent="0.25">
      <c r="E31" s="11"/>
      <c r="F31" s="11"/>
      <c r="G31" s="11"/>
      <c r="H31" s="11"/>
      <c r="I31" s="11"/>
      <c r="J31" s="11"/>
    </row>
    <row r="32" spans="2:10" x14ac:dyDescent="0.25">
      <c r="E32" s="11"/>
      <c r="F32" s="11"/>
      <c r="G32" s="11"/>
      <c r="H32" s="11"/>
      <c r="I32" s="11"/>
      <c r="J32" s="11"/>
    </row>
    <row r="33" spans="4:10" x14ac:dyDescent="0.25">
      <c r="D33" s="7"/>
      <c r="E33" s="11"/>
      <c r="F33" s="11"/>
      <c r="G33" s="11"/>
      <c r="H33" s="11"/>
      <c r="I33" s="11"/>
      <c r="J33" s="11"/>
    </row>
    <row r="34" spans="4:10" x14ac:dyDescent="0.25">
      <c r="D34" s="7"/>
      <c r="E34" s="11"/>
      <c r="F34" s="11"/>
      <c r="G34" s="11"/>
      <c r="H34" s="11"/>
      <c r="I34" s="11"/>
      <c r="J34" s="11"/>
    </row>
    <row r="35" spans="4:10" x14ac:dyDescent="0.25">
      <c r="D35" s="7"/>
      <c r="E35" s="11"/>
      <c r="F35" s="11"/>
      <c r="G35" s="11"/>
      <c r="H35" s="11"/>
      <c r="I35" s="11"/>
      <c r="J35" s="11"/>
    </row>
    <row r="36" spans="4:10" x14ac:dyDescent="0.25">
      <c r="D36" s="7"/>
      <c r="E36" s="11"/>
      <c r="F36" s="11"/>
      <c r="G36" s="11"/>
      <c r="H36" s="11"/>
      <c r="I36" s="11"/>
      <c r="J36" s="11"/>
    </row>
    <row r="37" spans="4:10" x14ac:dyDescent="0.25">
      <c r="D37" s="7"/>
      <c r="E37" s="11"/>
      <c r="F37" s="11"/>
      <c r="G37" s="11"/>
      <c r="H37" s="11"/>
      <c r="I37" s="11"/>
      <c r="J37" s="11"/>
    </row>
    <row r="38" spans="4:10" x14ac:dyDescent="0.25">
      <c r="D38" s="7"/>
      <c r="E38" s="11"/>
      <c r="F38" s="11"/>
      <c r="G38" s="11"/>
      <c r="H38" s="11"/>
      <c r="I38" s="11"/>
      <c r="J38" s="11"/>
    </row>
    <row r="39" spans="4:10" x14ac:dyDescent="0.25">
      <c r="D39" s="7"/>
      <c r="E39" s="11"/>
      <c r="F39" s="11"/>
      <c r="G39" s="11"/>
      <c r="H39" s="11"/>
      <c r="I39" s="11"/>
      <c r="J39" s="11"/>
    </row>
    <row r="40" spans="4:10" x14ac:dyDescent="0.25">
      <c r="D40" s="7"/>
      <c r="E40" s="11"/>
      <c r="F40" s="11"/>
      <c r="G40" s="11"/>
      <c r="H40" s="11"/>
      <c r="I40" s="11"/>
      <c r="J40" s="11"/>
    </row>
    <row r="41" spans="4:10" x14ac:dyDescent="0.25">
      <c r="D41" s="7"/>
      <c r="E41" s="11"/>
      <c r="F41" s="11"/>
      <c r="G41" s="11"/>
      <c r="H41" s="11"/>
      <c r="I41" s="11"/>
      <c r="J41" s="11"/>
    </row>
    <row r="42" spans="4:10" x14ac:dyDescent="0.25">
      <c r="D42" s="7"/>
      <c r="E42" s="11"/>
      <c r="F42" s="11"/>
      <c r="G42" s="11"/>
      <c r="H42" s="11"/>
      <c r="I42" s="11"/>
      <c r="J42" s="11"/>
    </row>
    <row r="43" spans="4:10" x14ac:dyDescent="0.25">
      <c r="D43" s="7"/>
      <c r="E43" s="11"/>
      <c r="F43" s="11"/>
      <c r="G43" s="11"/>
      <c r="H43" s="11"/>
      <c r="I43" s="11"/>
      <c r="J43" s="11"/>
    </row>
    <row r="44" spans="4:10" x14ac:dyDescent="0.25">
      <c r="D44" s="7"/>
      <c r="E44" s="11"/>
      <c r="F44" s="11"/>
      <c r="G44" s="11"/>
      <c r="H44" s="11"/>
      <c r="I44" s="11"/>
      <c r="J44" s="11"/>
    </row>
    <row r="45" spans="4:10" x14ac:dyDescent="0.25">
      <c r="E45" s="11"/>
      <c r="F45" s="11"/>
      <c r="G45" s="11"/>
      <c r="H45" s="11"/>
      <c r="I45" s="11"/>
      <c r="J45" s="11"/>
    </row>
  </sheetData>
  <sheetProtection algorithmName="SHA-512" hashValue="+yAjEfoCaH5nkwmpd5rJu77ekxbydChmsgSUmoDXhSKmGE7oSt/DNe7w0nx94U6++yG/l2J6LSq2XQfYKMUR3Q==" saltValue="yCwVpl2BrKfY5DgLMBCJkw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topLeftCell="C1" zoomScale="80" zoomScaleNormal="80" workbookViewId="0">
      <selection activeCell="C6" sqref="C6"/>
    </sheetView>
  </sheetViews>
  <sheetFormatPr defaultColWidth="9.140625" defaultRowHeight="15.75" x14ac:dyDescent="0.25"/>
  <cols>
    <col min="1" max="1" width="5.42578125" style="28" customWidth="1"/>
    <col min="2" max="2" width="98.85546875" style="28" customWidth="1"/>
    <col min="3" max="3" width="24.5703125" style="28" bestFit="1" customWidth="1"/>
    <col min="4" max="4" width="25.140625" style="28" bestFit="1" customWidth="1"/>
    <col min="5" max="5" width="44.28515625" style="28" bestFit="1" customWidth="1"/>
    <col min="6" max="6" width="25.85546875" style="28" bestFit="1" customWidth="1"/>
    <col min="7" max="16384" width="9.140625" style="28"/>
  </cols>
  <sheetData>
    <row r="1" spans="2:6" ht="15" customHeight="1" x14ac:dyDescent="0.25"/>
    <row r="2" spans="2:6" ht="15" customHeight="1" x14ac:dyDescent="0.25">
      <c r="B2" s="1" t="s">
        <v>0</v>
      </c>
      <c r="C2" s="51"/>
      <c r="D2" s="2"/>
      <c r="E2" s="2"/>
      <c r="F2" s="11"/>
    </row>
    <row r="3" spans="2:6" ht="15" customHeight="1" x14ac:dyDescent="0.25">
      <c r="B3" s="1" t="s">
        <v>2</v>
      </c>
      <c r="C3" s="23" t="s">
        <v>41</v>
      </c>
      <c r="D3" s="2"/>
      <c r="E3" s="2"/>
      <c r="F3" s="11"/>
    </row>
    <row r="4" spans="2:6" ht="15" customHeight="1" x14ac:dyDescent="0.25">
      <c r="B4" s="1" t="s">
        <v>7</v>
      </c>
      <c r="C4" s="23" t="s">
        <v>39</v>
      </c>
      <c r="D4" s="2"/>
      <c r="E4" s="2"/>
      <c r="F4" s="11"/>
    </row>
    <row r="5" spans="2:6" ht="15" customHeight="1" x14ac:dyDescent="0.25">
      <c r="B5" s="1"/>
      <c r="C5" s="23"/>
      <c r="D5" s="2"/>
      <c r="E5" s="2"/>
      <c r="F5" s="11"/>
    </row>
    <row r="6" spans="2:6" ht="15" customHeight="1" x14ac:dyDescent="0.35">
      <c r="B6" s="3" t="s">
        <v>31</v>
      </c>
      <c r="C6" s="48">
        <v>0</v>
      </c>
      <c r="D6" s="2"/>
      <c r="E6" s="13"/>
      <c r="F6" s="11"/>
    </row>
    <row r="7" spans="2:6" ht="15" customHeight="1" thickBot="1" x14ac:dyDescent="0.3">
      <c r="B7" s="2"/>
      <c r="C7" s="2"/>
      <c r="D7" s="2"/>
      <c r="E7" s="2"/>
      <c r="F7" s="11"/>
    </row>
    <row r="8" spans="2:6" ht="15" customHeight="1" thickBot="1" x14ac:dyDescent="0.3">
      <c r="B8" s="20" t="s">
        <v>6</v>
      </c>
      <c r="C8" s="22" t="s">
        <v>23</v>
      </c>
      <c r="D8" s="16" t="s">
        <v>22</v>
      </c>
      <c r="E8" s="17" t="s">
        <v>36</v>
      </c>
      <c r="F8" s="18" t="s">
        <v>37</v>
      </c>
    </row>
    <row r="9" spans="2:6" ht="15" customHeight="1" x14ac:dyDescent="0.25">
      <c r="B9" s="8" t="s">
        <v>18</v>
      </c>
      <c r="C9" s="50">
        <v>5</v>
      </c>
      <c r="D9" s="26">
        <v>0.51729999999999998</v>
      </c>
      <c r="E9" s="12">
        <f>$E$16*D9</f>
        <v>5193278.16</v>
      </c>
      <c r="F9" s="15">
        <f>E9+(E9*$C$6)</f>
        <v>5193278.16</v>
      </c>
    </row>
    <row r="10" spans="2:6" ht="15" customHeight="1" x14ac:dyDescent="0.25">
      <c r="B10" s="9" t="s">
        <v>9</v>
      </c>
      <c r="C10" s="50" t="s">
        <v>28</v>
      </c>
      <c r="D10" s="27">
        <v>0.33639999999999998</v>
      </c>
      <c r="E10" s="12">
        <f>$E$16*D10</f>
        <v>3377186.88</v>
      </c>
      <c r="F10" s="14">
        <f t="shared" ref="F10:F16" si="0">E10+(E10*$C$6)</f>
        <v>3377186.88</v>
      </c>
    </row>
    <row r="11" spans="2:6" ht="15" customHeight="1" x14ac:dyDescent="0.25">
      <c r="B11" s="9" t="s">
        <v>24</v>
      </c>
      <c r="C11" s="50" t="s">
        <v>28</v>
      </c>
      <c r="D11" s="27">
        <v>7.0400000000000004E-2</v>
      </c>
      <c r="E11" s="12">
        <f>$E$16*D11</f>
        <v>706759.68000000005</v>
      </c>
      <c r="F11" s="14">
        <f t="shared" si="0"/>
        <v>706759.68000000005</v>
      </c>
    </row>
    <row r="12" spans="2:6" ht="15" customHeight="1" x14ac:dyDescent="0.25">
      <c r="B12" s="9" t="s">
        <v>25</v>
      </c>
      <c r="C12" s="50" t="s">
        <v>28</v>
      </c>
      <c r="D12" s="27">
        <v>3.49E-2</v>
      </c>
      <c r="E12" s="12">
        <f>$E$16*D12</f>
        <v>350368.08</v>
      </c>
      <c r="F12" s="14">
        <f t="shared" si="0"/>
        <v>350368.08</v>
      </c>
    </row>
    <row r="13" spans="2:6" ht="15" customHeight="1" x14ac:dyDescent="0.25">
      <c r="B13" s="9" t="s">
        <v>26</v>
      </c>
      <c r="C13" s="50" t="s">
        <v>28</v>
      </c>
      <c r="D13" s="27">
        <v>3.0099999999999998E-2</v>
      </c>
      <c r="E13" s="12">
        <f>$E$16*D13</f>
        <v>302179.92</v>
      </c>
      <c r="F13" s="14">
        <f t="shared" si="0"/>
        <v>302179.92</v>
      </c>
    </row>
    <row r="14" spans="2:6" ht="15" customHeight="1" x14ac:dyDescent="0.25">
      <c r="B14" s="9" t="s">
        <v>4</v>
      </c>
      <c r="C14" s="50">
        <v>5</v>
      </c>
      <c r="D14" s="27">
        <v>8.2000000000000007E-3</v>
      </c>
      <c r="E14" s="12">
        <f t="shared" ref="E14" si="1">$E$16*D14</f>
        <v>82321.440000000002</v>
      </c>
      <c r="F14" s="14">
        <f t="shared" si="0"/>
        <v>82321.440000000002</v>
      </c>
    </row>
    <row r="15" spans="2:6" ht="15" customHeight="1" thickBot="1" x14ac:dyDescent="0.3">
      <c r="B15" s="9" t="s">
        <v>12</v>
      </c>
      <c r="C15" s="50">
        <v>5</v>
      </c>
      <c r="D15" s="27">
        <v>2.7398831859419292E-3</v>
      </c>
      <c r="E15" s="31">
        <f>$E$16*D15</f>
        <v>27506.235280308214</v>
      </c>
      <c r="F15" s="14">
        <f t="shared" si="0"/>
        <v>27506.235280308214</v>
      </c>
    </row>
    <row r="16" spans="2:6" ht="20.25" thickTop="1" thickBot="1" x14ac:dyDescent="0.35">
      <c r="B16" s="21" t="s">
        <v>19</v>
      </c>
      <c r="C16" s="25"/>
      <c r="D16" s="19">
        <f>SUM(D9:D15)</f>
        <v>1.0000398831859418</v>
      </c>
      <c r="E16" s="37">
        <v>10039200</v>
      </c>
      <c r="F16" s="53">
        <f t="shared" si="0"/>
        <v>10039200</v>
      </c>
    </row>
    <row r="17" spans="2:2" ht="15" customHeight="1" x14ac:dyDescent="0.25"/>
    <row r="18" spans="2:2" ht="45" customHeight="1" x14ac:dyDescent="0.25">
      <c r="B18" s="36" t="s">
        <v>34</v>
      </c>
    </row>
    <row r="19" spans="2:2" ht="15" customHeight="1" x14ac:dyDescent="0.25"/>
    <row r="20" spans="2:2" ht="15" customHeight="1" x14ac:dyDescent="0.25"/>
    <row r="21" spans="2:2" ht="15" customHeight="1" x14ac:dyDescent="0.25"/>
    <row r="22" spans="2:2" ht="15" customHeight="1" x14ac:dyDescent="0.25"/>
    <row r="23" spans="2:2" ht="15" customHeight="1" x14ac:dyDescent="0.25"/>
    <row r="24" spans="2:2" ht="15" customHeight="1" x14ac:dyDescent="0.25"/>
    <row r="25" spans="2:2" ht="15" customHeight="1" x14ac:dyDescent="0.25"/>
    <row r="26" spans="2:2" ht="15" customHeight="1" x14ac:dyDescent="0.25"/>
    <row r="27" spans="2:2" ht="15" customHeight="1" x14ac:dyDescent="0.25"/>
    <row r="28" spans="2:2" ht="15" customHeight="1" x14ac:dyDescent="0.25"/>
    <row r="29" spans="2:2" ht="15" customHeight="1" x14ac:dyDescent="0.25"/>
    <row r="30" spans="2:2" ht="15" customHeight="1" x14ac:dyDescent="0.25"/>
    <row r="31" spans="2:2" ht="15" customHeight="1" x14ac:dyDescent="0.25"/>
    <row r="32" spans="2:2" ht="15" customHeight="1" x14ac:dyDescent="0.25"/>
  </sheetData>
  <sheetProtection algorithmName="SHA-512" hashValue="w1Rp3HWdPZD1yxRnz1hJN7MEVim4sw37pjGw4r3L9DH1d+SzM9HQRKcC3u3rGiTatG3gRJLgJYMNFNc0Komtqg==" saltValue="ZLtxW/T3506mdVu1Tl0KBA==" spinCount="100000" sheet="1" objects="1" scenarios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8"/>
  <sheetViews>
    <sheetView showGridLines="0" topLeftCell="B1" workbookViewId="0">
      <selection activeCell="C3" sqref="C3"/>
    </sheetView>
  </sheetViews>
  <sheetFormatPr defaultRowHeight="15" x14ac:dyDescent="0.25"/>
  <cols>
    <col min="2" max="2" width="58.28515625" customWidth="1"/>
    <col min="3" max="3" width="16" bestFit="1" customWidth="1"/>
    <col min="4" max="5" width="15" bestFit="1" customWidth="1"/>
    <col min="6" max="6" width="35" style="11" customWidth="1"/>
  </cols>
  <sheetData>
    <row r="2" spans="2:7" x14ac:dyDescent="0.25">
      <c r="C2" t="s">
        <v>40</v>
      </c>
    </row>
    <row r="3" spans="2:7" ht="15.75" x14ac:dyDescent="0.25">
      <c r="B3" s="1" t="s">
        <v>0</v>
      </c>
      <c r="C3" s="49" t="s">
        <v>1</v>
      </c>
    </row>
    <row r="4" spans="2:7" ht="15.75" x14ac:dyDescent="0.25">
      <c r="B4" s="1" t="s">
        <v>2</v>
      </c>
      <c r="C4" s="23" t="s">
        <v>42</v>
      </c>
    </row>
    <row r="5" spans="2:7" ht="15.75" thickBot="1" x14ac:dyDescent="0.3">
      <c r="B5" s="2"/>
      <c r="C5" s="2"/>
    </row>
    <row r="6" spans="2:7" ht="60" x14ac:dyDescent="0.25">
      <c r="B6" s="38" t="s">
        <v>7</v>
      </c>
      <c r="C6" s="39" t="s">
        <v>29</v>
      </c>
      <c r="D6" s="40" t="s">
        <v>8</v>
      </c>
      <c r="E6" s="40" t="s">
        <v>10</v>
      </c>
      <c r="F6" s="41" t="s">
        <v>33</v>
      </c>
      <c r="G6" s="29"/>
    </row>
    <row r="7" spans="2:7" ht="35.25" customHeight="1" thickBot="1" x14ac:dyDescent="0.3">
      <c r="B7" s="42" t="s">
        <v>32</v>
      </c>
      <c r="C7" s="43">
        <f>'Plánované stavby'!C6</f>
        <v>0</v>
      </c>
      <c r="D7" s="44">
        <f>'Běžné opravy'!C6</f>
        <v>0</v>
      </c>
      <c r="E7" s="44">
        <f>Poruchy!C6</f>
        <v>0</v>
      </c>
      <c r="F7" s="45"/>
    </row>
    <row r="8" spans="2:7" ht="16.5" thickBot="1" x14ac:dyDescent="0.3">
      <c r="B8" s="20" t="s">
        <v>27</v>
      </c>
      <c r="C8" s="46">
        <f>'Plánované stavby'!F20</f>
        <v>152229000</v>
      </c>
      <c r="D8" s="47">
        <f>'Běžné opravy'!F20</f>
        <v>15058800</v>
      </c>
      <c r="E8" s="47">
        <f>Poruchy!F16</f>
        <v>10039200</v>
      </c>
      <c r="F8" s="52">
        <f>SUM(C8:E8)</f>
        <v>177327000</v>
      </c>
    </row>
  </sheetData>
  <sheetProtection algorithmName="SHA-512" hashValue="LKCe0yIKD450OcxGIK+YgSHOWRAZYYo23uLZSkRUlDCUxktLhJyHVDQqNy1IMrlm2aXbPuvMknda7xSwXv31Tg==" saltValue="72dgE1d92uOLj97KaBGW1g==" spinCount="100000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Poruchy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2021-03-24T14:42:16Z</dcterms:modified>
</cp:coreProperties>
</file>